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<sst xmlns="http://schemas.openxmlformats.org/spreadsheetml/2006/main" count="58" uniqueCount="58">
  <si>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CLUSTER DE VIVIENDA DE NUEVO LEON A.C.</t>
  </si>
  <si>
    <t>INFORME FINANCIERO</t>
  </si>
  <si>
    <t>CONCEPTO</t>
  </si>
  <si>
    <t>INGRESO</t>
  </si>
  <si>
    <t>GASTO</t>
  </si>
  <si>
    <t>Aportación del Gobierno del Estado</t>
  </si>
  <si>
    <t>Papelería, Mensajería y Diversos</t>
  </si>
  <si>
    <t>TOTAL INGRESOS Y GASTOS</t>
  </si>
  <si>
    <t>J.V.R. GONZALEZ Y CIA., S.C.</t>
  </si>
  <si>
    <t>Aportaciones de IMSS, INFONAVIT y SAR</t>
  </si>
  <si>
    <t>Renta Oficina (Izamco S.A. de C.V.)</t>
  </si>
  <si>
    <t>Pago 2% Nominas</t>
  </si>
  <si>
    <t>Honorarios Personas Morales</t>
  </si>
  <si>
    <t>Patrocinios para Congreso 7° CLAC</t>
  </si>
  <si>
    <t>Pago Impuestos Federales (ISPT) Ejercicio 2012</t>
  </si>
  <si>
    <t>Vacaciones y Prima Vacacional Ejercicio 2012</t>
  </si>
  <si>
    <t>Pago Impuestos Federales (ISPT) Ejercicio 2013</t>
  </si>
  <si>
    <t>Donatico Cruz Roja Mexicana</t>
  </si>
  <si>
    <t>Pagina Web</t>
  </si>
  <si>
    <t>Aguinaldo Ejercicio 2013</t>
  </si>
  <si>
    <t>Bono Anual Ejercicio 2013</t>
  </si>
  <si>
    <t>No Deducibles</t>
  </si>
  <si>
    <t>Vacaciones y Prima Vacacional Ejercicio 2013</t>
  </si>
  <si>
    <t>Apertura de Cuenta Bancaria (Nuevo Proyecto)</t>
  </si>
  <si>
    <t>Cursos y Diplomados</t>
  </si>
  <si>
    <t>Congreso Mundial</t>
  </si>
  <si>
    <t>Patrocinios (Desarrollo del Software de N.L. A.C.)</t>
  </si>
  <si>
    <t>Aguinaldo Ejercicio 2014</t>
  </si>
  <si>
    <t>Bono Anual Ejercicio 2014</t>
  </si>
  <si>
    <t xml:space="preserve">Comisiones Bancarias </t>
  </si>
  <si>
    <t xml:space="preserve">                   C.P.C. José Vicente Rodríguez</t>
  </si>
  <si>
    <t xml:space="preserve">          SOCIO</t>
  </si>
  <si>
    <t xml:space="preserve">Pago Impuestos Federales (ISPT) </t>
  </si>
  <si>
    <t>Sueldos y Salarios</t>
  </si>
  <si>
    <t>Servicios Administrativos (Víctor Hugo Salazar Ortega)</t>
  </si>
  <si>
    <t>Saldo en Bancos al 31 de Diciembre de 2016</t>
  </si>
  <si>
    <t>Aguinaldo Ejercicio 2016</t>
  </si>
  <si>
    <t>Cuota Canadevi</t>
  </si>
  <si>
    <t>Gastos de Viaje</t>
  </si>
  <si>
    <t>Combustible y Lubricantes</t>
  </si>
  <si>
    <t>Bonos de Despensa</t>
  </si>
  <si>
    <t>Celular</t>
  </si>
  <si>
    <t>Gastos Notariales</t>
  </si>
  <si>
    <t>Bonificación Comisiones Bancarias</t>
  </si>
  <si>
    <t>Devolución de Aportación Víctor Hugo Salazar Ortega</t>
  </si>
  <si>
    <t>Vacaciones y Prima Vacacional 2016</t>
  </si>
  <si>
    <t>Sistemas y Página Web</t>
  </si>
  <si>
    <t>Bono Anual Ejercicio 2016</t>
  </si>
  <si>
    <t>Devolución de Aportación Adicional (Fomento Empresarial Inmobiliario S.A. de C.V.)</t>
  </si>
  <si>
    <t>Semana Nacional Del Emprendedor</t>
  </si>
  <si>
    <t>Vacaciones y Prima Vacacional 2017</t>
  </si>
  <si>
    <t>DEL 01 DE ENERO AL 31 DE DICIEMBRE DE 2017</t>
  </si>
  <si>
    <t>Aguinaldo Ejercicio 2017</t>
  </si>
  <si>
    <t>Saldo en Bancos al 31 de Diciembre de 2017</t>
  </si>
  <si>
    <t>Aportación Gobierno del Estado de Nuevo León y Socios</t>
  </si>
  <si>
    <t>Gastos Generales y Administrativos</t>
  </si>
  <si>
    <t>Pago 3% Nominas Impuesto Estatal</t>
  </si>
  <si>
    <t>*LA EMPRESA NO CUENTA CON ACTIVOS.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</si>
</sst>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\-#,##0.00\ "/>
    <numFmt numFmtId="166" formatCode="#,##0.000_ ;\-#,##0.000\ "/>
    <numFmt numFmtId="167" formatCode="#,##0.0000_ ;\-#,##0.0000\ "/>
    <numFmt numFmtId="168" formatCode="#,##0.0_ ;\-#,##0.0\ "/>
    <numFmt numFmtId="169" formatCode="#,##0_ ;\-#,##0\ "/>
    <numFmt numFmtId="170" formatCode="0.000"/>
    <numFmt numFmtId="171" formatCode="0.0000"/>
    <numFmt numFmtId="172" formatCode="0.0"/>
    <numFmt numFmtId="173" formatCode="_-&quot;$&quot;* #,##0.000_-;\-&quot;$&quot;* #,##0.000_-;_-&quot;$&quot;* &quot;-&quot;??_-;_-@_-"/>
    <numFmt numFmtId="174" formatCode="_-&quot;$&quot;* #,##0.0000_-;\-&quot;$&quot;* #,##0.0000_-;_-&quot;$&quot;* &quot;-&quot;??_-;_-@_-"/>
    <numFmt numFmtId="175" formatCode="_-&quot;$&quot;* #,##0.0_-;\-&quot;$&quot;* #,##0.0_-;_-&quot;$&quot;* &quot;-&quot;??_-;_-@_-"/>
    <numFmt numFmtId="176" formatCode="_-&quot;$&quot;* #,##0_-;\-&quot;$&quot;* #,##0_-;_-&quot;$&quot;* &quot;-&quot;??_-;_-@_-"/>
    <numFmt numFmtId="177" formatCode="0.00000"/>
    <numFmt numFmtId="178" formatCode="0.00_ ;\-0.00\ "/>
  </numFmts>
  <fonts count="44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5"/>
      <color indexed="9"/>
      <name val="Trebuchet MS"/>
      <family val="2"/>
    </font>
    <font>
      <b/>
      <sz val="11"/>
      <color indexed="9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2" xfId="51" applyNumberFormat="1" applyFont="1" applyBorder="1" applyAlignment="1">
      <alignment/>
    </xf>
    <xf numFmtId="44" fontId="1" fillId="0" borderId="12" xfId="5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2" fillId="0" borderId="12" xfId="51" applyFont="1" applyBorder="1" applyAlignment="1">
      <alignment/>
    </xf>
    <xf numFmtId="44" fontId="1" fillId="0" borderId="12" xfId="5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44" fontId="1" fillId="0" borderId="0" xfId="5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44" fontId="1" fillId="0" borderId="0" xfId="5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44" fontId="1" fillId="0" borderId="15" xfId="51" applyFont="1" applyFill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44" fontId="1" fillId="0" borderId="15" xfId="51" applyFont="1" applyBorder="1" applyAlignment="1">
      <alignment horizontal="center"/>
    </xf>
    <xf numFmtId="44" fontId="1" fillId="0" borderId="16" xfId="51" applyFont="1" applyBorder="1" applyAlignment="1">
      <alignment horizontal="center"/>
    </xf>
    <xf numFmtId="0" fontId="1" fillId="0" borderId="17" xfId="0" applyFont="1" applyFill="1" applyBorder="1" applyAlignment="1">
      <alignment/>
    </xf>
    <xf numFmtId="44" fontId="5" fillId="33" borderId="17" xfId="51" applyFont="1" applyFill="1" applyBorder="1" applyAlignment="1">
      <alignment/>
    </xf>
    <xf numFmtId="44" fontId="3" fillId="0" borderId="17" xfId="51" applyFont="1" applyFill="1" applyBorder="1" applyAlignment="1">
      <alignment/>
    </xf>
    <xf numFmtId="44" fontId="5" fillId="33" borderId="17" xfId="51" applyFont="1" applyFill="1" applyBorder="1" applyAlignment="1">
      <alignment horizontal="center"/>
    </xf>
    <xf numFmtId="44" fontId="1" fillId="0" borderId="0" xfId="5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3" fillId="0" borderId="0" xfId="5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55</xdr:row>
      <xdr:rowOff>190500</xdr:rowOff>
    </xdr:from>
    <xdr:to>
      <xdr:col>5</xdr:col>
      <xdr:colOff>609600</xdr:colOff>
      <xdr:row>59</xdr:row>
      <xdr:rowOff>0</xdr:rowOff>
    </xdr:to>
    <xdr:pic>
      <xdr:nvPicPr>
        <xdr:cNvPr id="1" name="Picture 1" descr="jv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3813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1" max="1" width="9.7109375" style="3" customWidth="1"/>
    <col min="2" max="2" width="3.7109375" style="3" customWidth="1"/>
    <col min="3" max="3" width="11.421875" style="3" customWidth="1"/>
    <col min="4" max="4" width="36.140625" style="3" customWidth="1"/>
    <col min="5" max="5" width="0.85546875" style="3" customWidth="1"/>
    <col min="6" max="6" width="23.421875" style="3" customWidth="1"/>
    <col min="7" max="7" width="0.85546875" style="3" customWidth="1"/>
    <col min="8" max="8" width="19.7109375" style="3" customWidth="1"/>
    <col min="9" max="9" width="3.7109375" style="3" customWidth="1"/>
    <col min="10" max="11" width="14.57421875" style="3" bestFit="1" customWidth="1"/>
    <col min="12" max="16384" width="11.421875" style="3" customWidth="1"/>
  </cols>
  <sheetData>
    <row r="1" spans="2:9" ht="19.5" customHeight="1">
      <c r="B1" s="37" t="s">
        <v>0</v>
      </c>
      <c r="C1" s="38"/>
      <c r="D1" s="38"/>
      <c r="E1" s="38"/>
      <c r="F1" s="38"/>
      <c r="G1" s="38"/>
      <c r="H1" s="38"/>
      <c r="I1" s="39"/>
    </row>
    <row r="2" spans="2:9" ht="16.5">
      <c r="B2" s="40" t="s">
        <v>1</v>
      </c>
      <c r="C2" s="41"/>
      <c r="D2" s="41"/>
      <c r="E2" s="41"/>
      <c r="F2" s="41"/>
      <c r="G2" s="41"/>
      <c r="H2" s="41"/>
      <c r="I2" s="42"/>
    </row>
    <row r="3" spans="2:9" ht="15.75" customHeight="1" thickBot="1">
      <c r="B3" s="43" t="s">
        <v>51</v>
      </c>
      <c r="C3" s="44"/>
      <c r="D3" s="44"/>
      <c r="E3" s="44"/>
      <c r="F3" s="44"/>
      <c r="G3" s="44"/>
      <c r="H3" s="44"/>
      <c r="I3" s="45"/>
    </row>
    <row r="4" spans="2:9" ht="15">
      <c r="B4" s="4"/>
      <c r="I4" s="5"/>
    </row>
    <row r="5" spans="2:9" ht="15">
      <c r="B5" s="4"/>
      <c r="I5" s="5"/>
    </row>
    <row r="6" spans="2:9" ht="16.5">
      <c r="B6" s="4"/>
      <c r="C6" s="46" t="s">
        <v>2</v>
      </c>
      <c r="D6" s="46"/>
      <c r="E6" s="19"/>
      <c r="F6" s="21" t="s">
        <v>3</v>
      </c>
      <c r="G6" s="20"/>
      <c r="H6" s="21" t="s">
        <v>4</v>
      </c>
      <c r="I6" s="15"/>
    </row>
    <row r="7" spans="2:9" ht="15">
      <c r="B7" s="4"/>
      <c r="C7" s="17" t="s">
        <v>35</v>
      </c>
      <c r="D7" s="17"/>
      <c r="E7" s="17"/>
      <c r="F7" s="16">
        <v>67281.24</v>
      </c>
      <c r="G7" s="16"/>
      <c r="H7" s="22"/>
      <c r="I7" s="14"/>
    </row>
    <row r="8" spans="2:9" ht="15">
      <c r="B8" s="4"/>
      <c r="C8" s="17" t="s">
        <v>43</v>
      </c>
      <c r="D8" s="17"/>
      <c r="E8" s="17"/>
      <c r="F8" s="16">
        <f>990+158.4+990+158.4</f>
        <v>2296.8</v>
      </c>
      <c r="G8" s="16"/>
      <c r="H8" s="22"/>
      <c r="I8" s="14"/>
    </row>
    <row r="9" spans="2:9" ht="15">
      <c r="B9" s="4"/>
      <c r="C9" s="24" t="s">
        <v>54</v>
      </c>
      <c r="D9" s="24"/>
      <c r="E9" s="24"/>
      <c r="F9" s="25">
        <f>1340000+26100+1116666.01</f>
        <v>2482766.01</v>
      </c>
      <c r="G9" s="25"/>
      <c r="H9" s="28"/>
      <c r="I9" s="14"/>
    </row>
    <row r="10" spans="2:9" ht="15" hidden="1">
      <c r="B10" s="4"/>
      <c r="C10" s="17" t="s">
        <v>13</v>
      </c>
      <c r="D10" s="17"/>
      <c r="E10" s="17"/>
      <c r="F10" s="16">
        <v>0</v>
      </c>
      <c r="G10" s="16"/>
      <c r="H10" s="22"/>
      <c r="I10" s="14"/>
    </row>
    <row r="11" spans="2:9" ht="15" hidden="1">
      <c r="B11" s="4"/>
      <c r="C11" s="24" t="s">
        <v>5</v>
      </c>
      <c r="D11" s="24"/>
      <c r="E11" s="24"/>
      <c r="F11" s="25">
        <v>0</v>
      </c>
      <c r="G11" s="25"/>
      <c r="H11" s="28"/>
      <c r="I11" s="14"/>
    </row>
    <row r="12" spans="2:9" ht="15" hidden="1">
      <c r="B12" s="4"/>
      <c r="C12" s="17" t="s">
        <v>19</v>
      </c>
      <c r="D12" s="17"/>
      <c r="E12" s="17"/>
      <c r="F12" s="16"/>
      <c r="G12" s="16"/>
      <c r="H12" s="22"/>
      <c r="I12" s="8"/>
    </row>
    <row r="13" spans="2:9" ht="15" hidden="1">
      <c r="B13" s="4"/>
      <c r="C13" s="17" t="s">
        <v>20</v>
      </c>
      <c r="D13" s="17"/>
      <c r="E13" s="17"/>
      <c r="F13" s="16"/>
      <c r="G13" s="16"/>
      <c r="H13" s="22"/>
      <c r="I13" s="8"/>
    </row>
    <row r="14" spans="2:9" ht="15" hidden="1">
      <c r="B14" s="4"/>
      <c r="C14" s="17" t="s">
        <v>14</v>
      </c>
      <c r="D14" s="17"/>
      <c r="E14" s="17"/>
      <c r="F14" s="16"/>
      <c r="G14" s="16"/>
      <c r="H14" s="22"/>
      <c r="I14" s="8"/>
    </row>
    <row r="15" spans="2:9" ht="15" hidden="1">
      <c r="B15" s="4"/>
      <c r="C15" s="17" t="s">
        <v>27</v>
      </c>
      <c r="D15" s="17"/>
      <c r="E15" s="17"/>
      <c r="F15" s="16"/>
      <c r="G15" s="16"/>
      <c r="H15" s="22"/>
      <c r="I15" s="8"/>
    </row>
    <row r="16" spans="2:9" ht="15" hidden="1">
      <c r="B16" s="4"/>
      <c r="C16" s="17" t="s">
        <v>28</v>
      </c>
      <c r="D16" s="17"/>
      <c r="E16" s="17"/>
      <c r="F16" s="16"/>
      <c r="G16" s="16"/>
      <c r="H16" s="22"/>
      <c r="I16" s="8"/>
    </row>
    <row r="17" spans="2:9" ht="15" hidden="1">
      <c r="B17" s="4"/>
      <c r="C17" s="17" t="s">
        <v>16</v>
      </c>
      <c r="D17" s="17"/>
      <c r="E17" s="17"/>
      <c r="F17" s="16"/>
      <c r="G17" s="16"/>
      <c r="H17" s="22"/>
      <c r="I17" s="8"/>
    </row>
    <row r="18" spans="2:9" ht="15" hidden="1">
      <c r="B18" s="4"/>
      <c r="C18" s="17" t="s">
        <v>15</v>
      </c>
      <c r="D18" s="17"/>
      <c r="E18" s="17"/>
      <c r="F18" s="16"/>
      <c r="G18" s="16"/>
      <c r="H18" s="22"/>
      <c r="I18" s="8"/>
    </row>
    <row r="19" spans="2:9" ht="15">
      <c r="B19" s="4"/>
      <c r="C19" s="17" t="s">
        <v>32</v>
      </c>
      <c r="D19" s="17"/>
      <c r="E19" s="17"/>
      <c r="F19" s="16"/>
      <c r="G19" s="16"/>
      <c r="H19" s="34">
        <f>6136+6136+6243+6136+6136+6136+12272+6136+6136+6136+6205</f>
        <v>73808</v>
      </c>
      <c r="I19" s="8"/>
    </row>
    <row r="20" spans="2:9" ht="15" hidden="1">
      <c r="B20" s="4"/>
      <c r="C20" s="17" t="s">
        <v>23</v>
      </c>
      <c r="D20" s="17"/>
      <c r="E20" s="17"/>
      <c r="F20" s="16"/>
      <c r="G20" s="16"/>
      <c r="H20" s="34"/>
      <c r="I20" s="8"/>
    </row>
    <row r="21" spans="2:9" ht="15" hidden="1">
      <c r="B21" s="4"/>
      <c r="C21" s="17" t="s">
        <v>22</v>
      </c>
      <c r="D21" s="17"/>
      <c r="E21" s="17"/>
      <c r="F21" s="16"/>
      <c r="G21" s="16"/>
      <c r="H21" s="34"/>
      <c r="I21" s="8"/>
    </row>
    <row r="22" spans="2:9" ht="15">
      <c r="B22" s="4"/>
      <c r="C22" s="17" t="s">
        <v>55</v>
      </c>
      <c r="D22" s="17"/>
      <c r="E22" s="17"/>
      <c r="F22" s="16"/>
      <c r="G22" s="16"/>
      <c r="H22" s="34">
        <f>1961828.82+397067.62</f>
        <v>2358896.44</v>
      </c>
      <c r="I22" s="8"/>
    </row>
    <row r="23" spans="2:9" ht="15" hidden="1">
      <c r="B23" s="4"/>
      <c r="C23" s="17" t="s">
        <v>33</v>
      </c>
      <c r="D23" s="17"/>
      <c r="E23" s="17"/>
      <c r="F23" s="16"/>
      <c r="G23" s="16"/>
      <c r="H23" s="34">
        <f>29382.22+19572+19572+30367.29+19572+19572+19572+30367.29+19572+30367.29+19572+19572+19572+30367.29+19572+19572+30367.29+19572</f>
        <v>416082.67</v>
      </c>
      <c r="I23" s="8"/>
    </row>
    <row r="24" spans="2:9" ht="15" hidden="1">
      <c r="B24" s="4"/>
      <c r="C24" s="17" t="s">
        <v>36</v>
      </c>
      <c r="D24" s="17"/>
      <c r="E24" s="17"/>
      <c r="F24" s="16"/>
      <c r="G24" s="16"/>
      <c r="H24" s="34">
        <v>33870</v>
      </c>
      <c r="I24" s="8"/>
    </row>
    <row r="25" spans="2:9" ht="15" hidden="1">
      <c r="B25" s="4"/>
      <c r="C25" s="17" t="s">
        <v>52</v>
      </c>
      <c r="D25" s="17"/>
      <c r="E25" s="17"/>
      <c r="F25" s="16"/>
      <c r="G25" s="16"/>
      <c r="H25" s="34">
        <v>33870</v>
      </c>
      <c r="I25" s="8"/>
    </row>
    <row r="26" spans="2:9" ht="15" hidden="1">
      <c r="B26" s="4"/>
      <c r="C26" s="17" t="s">
        <v>45</v>
      </c>
      <c r="D26" s="17"/>
      <c r="E26" s="17"/>
      <c r="F26" s="16"/>
      <c r="G26" s="16"/>
      <c r="H26" s="34">
        <f>17087.25+2441.04</f>
        <v>19528.29</v>
      </c>
      <c r="I26" s="8"/>
    </row>
    <row r="27" spans="2:9" ht="15" hidden="1">
      <c r="B27" s="4"/>
      <c r="C27" s="17" t="s">
        <v>50</v>
      </c>
      <c r="D27" s="17"/>
      <c r="E27" s="17"/>
      <c r="F27" s="16"/>
      <c r="G27" s="16"/>
      <c r="H27" s="34">
        <v>10263.15</v>
      </c>
      <c r="I27" s="8"/>
    </row>
    <row r="28" spans="2:9" ht="15" hidden="1">
      <c r="B28" s="4"/>
      <c r="C28" s="17" t="s">
        <v>12</v>
      </c>
      <c r="D28" s="17"/>
      <c r="E28" s="17"/>
      <c r="F28" s="16"/>
      <c r="G28" s="16"/>
      <c r="H28" s="34">
        <f>2076.11+2159.15+2159.15+2159.15+2159.15+2159.15+8760+2159.15+2159.15+2159.15+2159.15</f>
        <v>30268.460000000006</v>
      </c>
      <c r="I28" s="8"/>
    </row>
    <row r="29" spans="2:9" ht="15" hidden="1">
      <c r="B29" s="4"/>
      <c r="C29" s="17" t="s">
        <v>18</v>
      </c>
      <c r="D29" s="17"/>
      <c r="E29" s="17"/>
      <c r="F29" s="16"/>
      <c r="G29" s="16"/>
      <c r="H29" s="34"/>
      <c r="I29" s="8"/>
    </row>
    <row r="30" spans="2:9" ht="15" hidden="1">
      <c r="B30" s="4"/>
      <c r="C30" s="17" t="s">
        <v>17</v>
      </c>
      <c r="D30" s="17"/>
      <c r="E30" s="17"/>
      <c r="F30" s="16"/>
      <c r="G30" s="16"/>
      <c r="H30" s="34"/>
      <c r="I30" s="8"/>
    </row>
    <row r="31" spans="2:9" ht="15" hidden="1">
      <c r="B31" s="4"/>
      <c r="C31" s="17" t="s">
        <v>40</v>
      </c>
      <c r="D31" s="17"/>
      <c r="E31" s="17"/>
      <c r="F31" s="16"/>
      <c r="G31" s="16"/>
      <c r="H31" s="34">
        <f>11244.48+27030+5622.24+5622.24+5622.24</f>
        <v>55141.19999999999</v>
      </c>
      <c r="I31" s="8"/>
    </row>
    <row r="32" spans="2:9" ht="15" hidden="1">
      <c r="B32" s="4"/>
      <c r="C32" s="17" t="s">
        <v>46</v>
      </c>
      <c r="D32" s="17"/>
      <c r="E32" s="17"/>
      <c r="F32" s="16"/>
      <c r="G32" s="16"/>
      <c r="H32" s="34">
        <f>4060+1300</f>
        <v>5360</v>
      </c>
      <c r="I32" s="8"/>
    </row>
    <row r="33" spans="2:9" ht="15" hidden="1">
      <c r="B33" s="4"/>
      <c r="C33" s="17" t="s">
        <v>29</v>
      </c>
      <c r="D33" s="17"/>
      <c r="E33" s="17"/>
      <c r="F33" s="16"/>
      <c r="G33" s="16"/>
      <c r="H33" s="34">
        <f>330+52.8+112+17.92+330+52.8+112+17.92+330+52.8+84+13.44+990+158.4+330+52.8+98+15.68+330+52.8+84+13.44+990+158.4+135+64+400+21.6+400+64+60+9.6+270+43.2+195+31.2+195+31.2+195+31.2+400+64+135+21.6</f>
        <v>7545.800000000001</v>
      </c>
      <c r="I33" s="8"/>
    </row>
    <row r="34" spans="2:9" ht="15" hidden="1">
      <c r="B34" s="4"/>
      <c r="C34" s="17" t="s">
        <v>25</v>
      </c>
      <c r="D34" s="17"/>
      <c r="E34" s="17"/>
      <c r="F34" s="16"/>
      <c r="G34" s="16"/>
      <c r="H34" s="34"/>
      <c r="I34" s="8"/>
    </row>
    <row r="35" spans="2:9" ht="15" hidden="1">
      <c r="B35" s="4"/>
      <c r="C35" s="17" t="s">
        <v>39</v>
      </c>
      <c r="D35" s="17"/>
      <c r="E35" s="17"/>
      <c r="F35" s="16"/>
      <c r="G35" s="16"/>
      <c r="H35" s="34">
        <f>2550+2550+2550+2550+2550+2550+2550+2550+3570+2550</f>
        <v>26520</v>
      </c>
      <c r="I35" s="8"/>
    </row>
    <row r="36" spans="2:9" ht="15" hidden="1">
      <c r="B36" s="4"/>
      <c r="C36" s="17" t="s">
        <v>44</v>
      </c>
      <c r="D36" s="17"/>
      <c r="E36" s="17"/>
      <c r="F36" s="16"/>
      <c r="G36" s="16"/>
      <c r="H36" s="34">
        <f>5000+2000+7000+2000+500</f>
        <v>16500</v>
      </c>
      <c r="I36" s="8"/>
    </row>
    <row r="37" spans="2:9" ht="15" hidden="1">
      <c r="B37" s="4"/>
      <c r="C37" s="17" t="s">
        <v>49</v>
      </c>
      <c r="D37" s="17"/>
      <c r="E37" s="17"/>
      <c r="F37" s="16"/>
      <c r="G37" s="16"/>
      <c r="H37" s="34">
        <v>6415.38</v>
      </c>
      <c r="I37" s="8"/>
    </row>
    <row r="38" spans="2:9" ht="15" hidden="1">
      <c r="B38" s="4"/>
      <c r="C38" s="17" t="s">
        <v>41</v>
      </c>
      <c r="D38" s="17"/>
      <c r="E38" s="17"/>
      <c r="F38" s="16"/>
      <c r="G38" s="16"/>
      <c r="H38" s="34">
        <f>1854+885+1222+1114+1568+322+2062+1081+323+1197+1373.87+5214+1531.26+3461+323</f>
        <v>23531.129999999997</v>
      </c>
      <c r="I38" s="8"/>
    </row>
    <row r="39" spans="2:9" ht="15" hidden="1">
      <c r="B39" s="4"/>
      <c r="C39" s="17" t="s">
        <v>48</v>
      </c>
      <c r="D39" s="17"/>
      <c r="E39" s="17"/>
      <c r="F39" s="16"/>
      <c r="G39" s="16"/>
      <c r="H39" s="34">
        <v>70000</v>
      </c>
      <c r="I39" s="8"/>
    </row>
    <row r="40" spans="2:9" ht="15" hidden="1">
      <c r="B40" s="4"/>
      <c r="C40" s="17" t="s">
        <v>47</v>
      </c>
      <c r="D40" s="17"/>
      <c r="E40" s="17"/>
      <c r="F40" s="16"/>
      <c r="G40" s="16"/>
      <c r="H40" s="34">
        <v>100000</v>
      </c>
      <c r="I40" s="8"/>
    </row>
    <row r="41" spans="2:9" ht="15" hidden="1">
      <c r="B41" s="4"/>
      <c r="C41" s="17" t="s">
        <v>42</v>
      </c>
      <c r="D41" s="17"/>
      <c r="E41" s="17"/>
      <c r="F41" s="16"/>
      <c r="G41" s="16"/>
      <c r="H41" s="34">
        <v>6177</v>
      </c>
      <c r="I41" s="8"/>
    </row>
    <row r="42" spans="2:9" ht="15" hidden="1">
      <c r="B42" s="4"/>
      <c r="C42" s="17" t="s">
        <v>38</v>
      </c>
      <c r="D42" s="17"/>
      <c r="E42" s="17"/>
      <c r="F42" s="16"/>
      <c r="G42" s="16"/>
      <c r="H42" s="34">
        <f>2999.16+360+2900.99+3318.11+342+320+360+1589+2694.99+2227.5+2759+2227.5+2408.66+3852.14+22150+9998.75</f>
        <v>60507.8</v>
      </c>
      <c r="I42" s="8"/>
    </row>
    <row r="43" spans="2:9" ht="15" hidden="1">
      <c r="B43" s="4"/>
      <c r="C43" s="17" t="s">
        <v>37</v>
      </c>
      <c r="D43" s="17"/>
      <c r="E43" s="17"/>
      <c r="F43" s="16"/>
      <c r="G43" s="16"/>
      <c r="H43" s="34">
        <f>2338.56+4101+5622.24+134579.87+12612.04</f>
        <v>159253.71</v>
      </c>
      <c r="I43" s="8"/>
    </row>
    <row r="44" spans="2:11" ht="15" hidden="1">
      <c r="B44" s="4"/>
      <c r="C44" s="17" t="s">
        <v>34</v>
      </c>
      <c r="D44" s="17"/>
      <c r="E44" s="17"/>
      <c r="F44" s="16"/>
      <c r="G44" s="16"/>
      <c r="H44" s="34">
        <f>70769+70769+70769+70769+50000+70769+70769+35472.71+70769+70769+70769+70769+70769</f>
        <v>863931.71</v>
      </c>
      <c r="I44" s="8"/>
      <c r="J44" s="12"/>
      <c r="K44" s="12"/>
    </row>
    <row r="45" spans="2:9" ht="15" hidden="1">
      <c r="B45" s="4"/>
      <c r="C45" s="17" t="s">
        <v>21</v>
      </c>
      <c r="D45" s="17"/>
      <c r="E45" s="17"/>
      <c r="F45" s="16"/>
      <c r="G45" s="16"/>
      <c r="H45" s="34">
        <f>1812.8+207+550+75+36+36+20+60+369.5+30.35+192.8+89.5+800+240+2000+1500+149+36+1600+360+280+280+20+36+2359+2270+19.27+36+32+1566.3</f>
        <v>17062.52</v>
      </c>
      <c r="I45" s="8"/>
    </row>
    <row r="46" spans="2:9" ht="15" hidden="1">
      <c r="B46" s="4"/>
      <c r="C46" s="17" t="s">
        <v>24</v>
      </c>
      <c r="D46" s="17"/>
      <c r="E46" s="17"/>
      <c r="F46" s="16"/>
      <c r="G46" s="16"/>
      <c r="H46" s="34"/>
      <c r="I46" s="8"/>
    </row>
    <row r="47" spans="2:9" ht="15" hidden="1">
      <c r="B47" s="4"/>
      <c r="C47" s="17" t="s">
        <v>26</v>
      </c>
      <c r="D47" s="17"/>
      <c r="E47" s="17"/>
      <c r="F47" s="16"/>
      <c r="G47" s="16"/>
      <c r="H47" s="34"/>
      <c r="I47" s="8"/>
    </row>
    <row r="48" spans="2:11" ht="15">
      <c r="B48" s="4"/>
      <c r="C48" s="17" t="s">
        <v>9</v>
      </c>
      <c r="D48" s="17"/>
      <c r="E48" s="17"/>
      <c r="F48" s="16"/>
      <c r="G48" s="16"/>
      <c r="H48" s="34">
        <f>13294.55+3708.55+12632.28+3720.63+43553.9-30367.29+3720.63+3641.28+10037.3+3720.63+13958.89+3600.61+13306.63+3600.61</f>
        <v>102129.20000000001</v>
      </c>
      <c r="I48" s="13"/>
      <c r="K48" s="12"/>
    </row>
    <row r="49" spans="2:11" ht="15" hidden="1">
      <c r="B49" s="4"/>
      <c r="C49" s="17" t="s">
        <v>11</v>
      </c>
      <c r="D49" s="17"/>
      <c r="E49" s="17"/>
      <c r="F49" s="16"/>
      <c r="G49" s="16"/>
      <c r="H49" s="34"/>
      <c r="I49" s="13"/>
      <c r="K49" s="12"/>
    </row>
    <row r="50" spans="2:11" ht="15">
      <c r="B50" s="4"/>
      <c r="C50" s="17" t="s">
        <v>56</v>
      </c>
      <c r="D50" s="17"/>
      <c r="E50" s="17"/>
      <c r="F50" s="16"/>
      <c r="G50" s="16"/>
      <c r="H50" s="34">
        <f>1488+1488+1357+1871+1440+1440+1200+1200+1212+1200+1200+1200</f>
        <v>16296</v>
      </c>
      <c r="I50" s="13"/>
      <c r="K50" s="12"/>
    </row>
    <row r="51" spans="2:9" ht="15" hidden="1">
      <c r="B51" s="4"/>
      <c r="C51" s="3" t="s">
        <v>10</v>
      </c>
      <c r="F51" s="1"/>
      <c r="G51" s="1"/>
      <c r="H51" s="22">
        <f>29443.86+28204.37+28080.67+28213.15+27260.87+27715.54+29824.92+28517.23+28049.22+28273.41+28027.32+31208</f>
        <v>342818.56</v>
      </c>
      <c r="I51" s="7"/>
    </row>
    <row r="52" spans="2:9" ht="15" hidden="1">
      <c r="B52" s="4"/>
      <c r="C52" s="26" t="s">
        <v>6</v>
      </c>
      <c r="D52" s="26"/>
      <c r="E52" s="26"/>
      <c r="F52" s="27"/>
      <c r="G52" s="27"/>
      <c r="H52" s="28">
        <f>475.4+604.5+800+885+800+1409.1+2072+4589.6+957+915+351+1343.9+585+1544.77+823.5+3600+800+20769+2163.01+216.75+304.83+319+1920+1110+687+490+3240+473.7</f>
        <v>54249.060000000005</v>
      </c>
      <c r="I52" s="7"/>
    </row>
    <row r="53" spans="2:9" ht="16.5">
      <c r="B53" s="4"/>
      <c r="C53" s="47" t="s">
        <v>7</v>
      </c>
      <c r="D53" s="47"/>
      <c r="E53" s="30"/>
      <c r="F53" s="31">
        <f>SUM(F7:F52)</f>
        <v>2552344.05</v>
      </c>
      <c r="G53" s="32"/>
      <c r="H53" s="33">
        <f>H19+H22+H48+H50</f>
        <v>2551129.64</v>
      </c>
      <c r="I53" s="7"/>
    </row>
    <row r="54" spans="2:9" ht="15.75" thickBot="1">
      <c r="B54" s="4"/>
      <c r="C54" s="17" t="s">
        <v>53</v>
      </c>
      <c r="D54" s="17"/>
      <c r="E54" s="17"/>
      <c r="F54" s="16"/>
      <c r="G54" s="16"/>
      <c r="H54" s="29">
        <f>F53-H53</f>
        <v>1214.4099999996834</v>
      </c>
      <c r="I54" s="9"/>
    </row>
    <row r="55" spans="2:9" ht="15.75" thickTop="1">
      <c r="B55" s="4"/>
      <c r="C55" s="17"/>
      <c r="D55" s="17"/>
      <c r="E55" s="17"/>
      <c r="F55" s="16"/>
      <c r="G55" s="16"/>
      <c r="H55" s="23"/>
      <c r="I55" s="7"/>
    </row>
    <row r="56" spans="2:9" ht="16.5">
      <c r="B56" s="4"/>
      <c r="C56" s="3" t="s">
        <v>57</v>
      </c>
      <c r="H56" s="6"/>
      <c r="I56" s="5"/>
    </row>
    <row r="57" spans="2:9" ht="15" customHeight="1">
      <c r="B57" s="4"/>
      <c r="F57" s="48" t="s">
        <v>8</v>
      </c>
      <c r="G57" s="48"/>
      <c r="H57" s="48"/>
      <c r="I57" s="5"/>
    </row>
    <row r="58" spans="2:9" ht="15" customHeight="1">
      <c r="B58" s="4"/>
      <c r="F58" s="35" t="s">
        <v>30</v>
      </c>
      <c r="G58" s="35"/>
      <c r="H58" s="35"/>
      <c r="I58" s="5"/>
    </row>
    <row r="59" spans="2:9" ht="16.5">
      <c r="B59" s="4"/>
      <c r="C59" s="18"/>
      <c r="D59" s="18"/>
      <c r="E59" s="18"/>
      <c r="F59" s="36" t="s">
        <v>31</v>
      </c>
      <c r="G59" s="36"/>
      <c r="H59" s="36"/>
      <c r="I59" s="13"/>
    </row>
    <row r="60" spans="2:9" ht="15.75" thickBot="1">
      <c r="B60" s="11"/>
      <c r="C60" s="2"/>
      <c r="D60" s="2"/>
      <c r="E60" s="2"/>
      <c r="F60" s="2"/>
      <c r="G60" s="2"/>
      <c r="H60" s="2"/>
      <c r="I60" s="10"/>
    </row>
    <row r="62" spans="6:7" ht="15">
      <c r="F62" s="12"/>
      <c r="G62" s="12"/>
    </row>
  </sheetData>
  <sheetProtection/>
  <mergeCells count="8">
    <mergeCell ref="F58:H58"/>
    <mergeCell ref="F59:H59"/>
    <mergeCell ref="B1:I1"/>
    <mergeCell ref="B2:I2"/>
    <mergeCell ref="B3:I3"/>
    <mergeCell ref="C6:D6"/>
    <mergeCell ref="C53:D53"/>
    <mergeCell ref="F57:H5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Dell</cp:lastModifiedBy>
  <cp:lastPrinted>2013-03-19T22:27:53Z</cp:lastPrinted>
  <dcterms:created xsi:type="dcterms:W3CDTF">2007-08-02T14:27:48Z</dcterms:created>
  <dcterms:modified xsi:type="dcterms:W3CDTF">2018-07-18T19:08:59Z</dcterms:modified>
  <cp:category/>
  <cp:version/>
  <cp:contentType/>
  <cp:contentStatus/>
</cp:coreProperties>
</file>